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5"/>
  <workbookPr/>
  <mc:AlternateContent xmlns:mc="http://schemas.openxmlformats.org/markup-compatibility/2006">
    <mc:Choice Requires="x15">
      <x15ac:absPath xmlns:x15ac="http://schemas.microsoft.com/office/spreadsheetml/2010/11/ac" url="/Users/jamiec/Documents/Corresp 2025/"/>
    </mc:Choice>
  </mc:AlternateContent>
  <xr:revisionPtr revIDLastSave="0" documentId="13_ncr:1_{81104632-DA29-E84B-9E57-996D2241D857}" xr6:coauthVersionLast="47" xr6:coauthVersionMax="47" xr10:uidLastSave="{00000000-0000-0000-0000-000000000000}"/>
  <bookViews>
    <workbookView xWindow="2100" yWindow="3980" windowWidth="36420" windowHeight="159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M3" i="1"/>
  <c r="O3" i="1" s="1"/>
  <c r="N3" i="1"/>
  <c r="Q3" i="1"/>
  <c r="U3" i="1"/>
  <c r="V3" i="1"/>
  <c r="W3" i="1"/>
  <c r="X3" i="1"/>
  <c r="X7" i="1"/>
  <c r="W7" i="1"/>
  <c r="V7" i="1"/>
  <c r="U7" i="1"/>
  <c r="Q7" i="1"/>
  <c r="N7" i="1"/>
  <c r="M7" i="1"/>
  <c r="O7" i="1" s="1"/>
  <c r="E7" i="1"/>
  <c r="P3" i="1" l="1"/>
  <c r="P7" i="1"/>
  <c r="X6" i="1" l="1"/>
  <c r="W6" i="1"/>
  <c r="V6" i="1"/>
  <c r="U6" i="1"/>
  <c r="Q6" i="1"/>
  <c r="N6" i="1"/>
  <c r="M6" i="1"/>
  <c r="O6" i="1" s="1"/>
  <c r="E6" i="1"/>
  <c r="P6" i="1" l="1"/>
  <c r="U4" i="1" l="1"/>
  <c r="V4" i="1"/>
  <c r="W4" i="1"/>
  <c r="X4" i="1"/>
  <c r="U5" i="1"/>
  <c r="V5" i="1"/>
  <c r="W5" i="1"/>
  <c r="X5" i="1"/>
  <c r="Q5" i="1" l="1"/>
  <c r="N5" i="1"/>
  <c r="M5" i="1"/>
  <c r="O5" i="1" s="1"/>
  <c r="E5" i="1"/>
  <c r="P5" i="1" l="1"/>
  <c r="E4" i="1" l="1"/>
  <c r="Q4" i="1" l="1"/>
  <c r="M4" i="1"/>
  <c r="O4" i="1" s="1"/>
  <c r="N4" i="1"/>
  <c r="P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Armstrong</author>
  </authors>
  <commentList>
    <comment ref="Z1" authorId="0" shapeId="0" xr:uid="{94BAD606-0760-4E73-804E-65D8855CA248}">
      <text>
        <r>
          <rPr>
            <b/>
            <sz val="9"/>
            <color indexed="81"/>
            <rFont val="Tahoma"/>
            <family val="2"/>
          </rPr>
          <t>Ben Armstrong:</t>
        </r>
        <r>
          <rPr>
            <sz val="9"/>
            <color indexed="81"/>
            <rFont val="Tahoma"/>
            <family val="2"/>
          </rPr>
          <t xml:space="preserve">
Rankings based on combining 3 Farmers companies and 4 USAA companies</t>
        </r>
      </text>
    </comment>
    <comment ref="M3" authorId="0" shapeId="0" xr:uid="{CBF8F6C1-8D28-42C1-82F3-0FFFD9772DB6}">
      <text>
        <r>
          <rPr>
            <b/>
            <sz val="9"/>
            <color indexed="81"/>
            <rFont val="Tahoma"/>
            <family val="2"/>
          </rPr>
          <t>Ben Armstrong:</t>
        </r>
        <r>
          <rPr>
            <sz val="9"/>
            <color indexed="81"/>
            <rFont val="Tahoma"/>
            <family val="2"/>
          </rPr>
          <t xml:space="preserve">
8,134,000 is total CA count per CDI</t>
        </r>
      </text>
    </comment>
    <comment ref="N3" authorId="0" shapeId="0" xr:uid="{A4FA66EA-C069-497B-87A0-8255B8F2EA60}">
      <text>
        <r>
          <rPr>
            <b/>
            <sz val="9"/>
            <color indexed="81"/>
            <rFont val="Tahoma"/>
            <family val="2"/>
          </rPr>
          <t>Ben Armstrong:</t>
        </r>
        <r>
          <rPr>
            <sz val="9"/>
            <color indexed="81"/>
            <rFont val="Tahoma"/>
            <family val="2"/>
          </rPr>
          <t xml:space="preserve">
1,472,000 is distressed CA count per CDI</t>
        </r>
      </text>
    </comment>
    <comment ref="P3" authorId="0" shapeId="0" xr:uid="{E460EEA4-10C5-45FA-A3AD-444CB58497AE}">
      <text>
        <r>
          <rPr>
            <b/>
            <sz val="9"/>
            <color indexed="81"/>
            <rFont val="Tahoma"/>
            <family val="2"/>
          </rPr>
          <t>Ben Armstrong:</t>
        </r>
        <r>
          <rPr>
            <sz val="9"/>
            <color indexed="81"/>
            <rFont val="Tahoma"/>
            <family val="2"/>
          </rPr>
          <t xml:space="preserve">
1,472,000 is distressed CA count per CDI</t>
        </r>
      </text>
    </comment>
  </commentList>
</comments>
</file>

<file path=xl/sharedStrings.xml><?xml version="1.0" encoding="utf-8"?>
<sst xmlns="http://schemas.openxmlformats.org/spreadsheetml/2006/main" count="37" uniqueCount="37">
  <si>
    <t>Company</t>
  </si>
  <si>
    <t>SERFF #</t>
  </si>
  <si>
    <t>Current Filing Submission Date</t>
  </si>
  <si>
    <t>Prior Filing Submission Date</t>
  </si>
  <si>
    <t>Prior Filing Total Policy Count</t>
  </si>
  <si>
    <t>Current Filing Total Policy Count</t>
  </si>
  <si>
    <t>Prior Filing Policy Count In Distressed Areas</t>
  </si>
  <si>
    <t>Current Filing Policy Count In Distressed Areas</t>
  </si>
  <si>
    <t>Total Policy Count Difference Prior to Current</t>
  </si>
  <si>
    <t>Distressed Areas Policy Count Difference Prior to Current</t>
  </si>
  <si>
    <t>Total Policy Count % Difference Prior to Current</t>
  </si>
  <si>
    <t>Distressed Areas Policy Count % Difference Prior to Current</t>
  </si>
  <si>
    <t>USAA</t>
  </si>
  <si>
    <t>USAA-CIC</t>
  </si>
  <si>
    <t>Garrison</t>
  </si>
  <si>
    <t>USAA-134678099</t>
  </si>
  <si>
    <t>USAA-134678224</t>
  </si>
  <si>
    <t>USAA-134678302</t>
  </si>
  <si>
    <t>Aggregate Market Share</t>
  </si>
  <si>
    <t>Distressed Market Share</t>
  </si>
  <si>
    <t>Insurer 85% Standard</t>
  </si>
  <si>
    <t>5% of Distressed Areas Policy Count</t>
  </si>
  <si>
    <t>Number Currently Above (Below) 85% Standard</t>
  </si>
  <si>
    <t>Notes</t>
  </si>
  <si>
    <t>2024 CA HO Market Share %</t>
  </si>
  <si>
    <t>2024 CA HO Market Share Rank</t>
  </si>
  <si>
    <t>Farmers Group</t>
  </si>
  <si>
    <t>Filed rate Change</t>
  </si>
  <si>
    <t>Dollar Amount of Filed Rate Change</t>
  </si>
  <si>
    <t>Adjusted EP in Rate Filing</t>
  </si>
  <si>
    <t>USAA General Indemnity</t>
  </si>
  <si>
    <t>USAA-134678297</t>
  </si>
  <si>
    <t>Commit-ment Basis</t>
  </si>
  <si>
    <t>Insurer Commit-ment Form Distressed Areas Count</t>
  </si>
  <si>
    <t>Insurer Commit-ment Form Total Count</t>
  </si>
  <si>
    <t>FARM-134749344</t>
  </si>
  <si>
    <t>“Farmers has a long and proud history as a California-based insurer, and as we close in on our 100-year anniversary, we reaffirm our dedication to serving the needs of Californians and to fostering a resilient and sustainable property insurance market in the state. Farmers was one of the only major companies that remained open to writing new Homeowners business in the last few years, showing our optimism in the Sustainable Insurance Strategy. We share Insurance Commissioner Ricardo Lara’s goals of enhancing the stability of the California insurance market by increasing the availability of and access to coverage, as well as decreasing residents’ reliance on the FAIR Plan. To this end, we commit to targeting a minimum 5% increase to in-force policies in distressed areas over the course of the 2-year period starting with the effective date of this filing (9/15/2026). This is expected to add at least 5,596 policies net new policies (sic) in distressed areas. This will be achieved via the following actions: • We will market directly to around 300,000 consumers in distressed areas starting in early 2026 • We will equip agents with information to help them identify consumers in distressed areas. With the submission of this Sustainable Insurance Strategy-inspired filing, we will also eliminate our cap on the number of new business policies bound each month in our Smart Plan Home, Smart Plan Condominium, and Smart Plan Renters programs, effective immediately. This represents another important step forward in increasing the availability of property coverage in California, after we reopened our condo and renters programs to new business in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</si>
</sst>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7" x14ac:knownFonts="1">
    <font>
      <sz val="11"/>
      <color theme="1"/>
      <name val="Calibri"/>
      <family val="2"/>
      <scheme val="minor"/>
    </font>
    <font>
      <sz val="11"/>
      <color theme="1"/>
      <name val="Calibri"/>
      <family val="2"/>
      <scheme val="minor"/>
    </font>
    <font>
      <u/>
      <sz val="11"/>
      <color theme="1"/>
      <name val="Calibri"/>
      <family val="2"/>
      <scheme val="minor"/>
    </font>
    <font>
      <sz val="9"/>
      <color indexed="81"/>
      <name val="Tahoma"/>
      <family val="2"/>
    </font>
    <font>
      <b/>
      <sz val="9"/>
      <color indexed="81"/>
      <name val="Tahoma"/>
      <family val="2"/>
    </font>
    <font>
      <sz val="8"/>
      <name val="Calibri"/>
      <family val="2"/>
      <scheme val="minor"/>
    </font>
    <font>
      <sz val="12"/>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
    <xf numFmtId="0" fontId="0" fillId="0" borderId="0" xfId="0"/>
    <xf numFmtId="0" fontId="2" fillId="0" borderId="0" xfId="0" applyFont="1"/>
    <xf numFmtId="0" fontId="0" fillId="0" borderId="0" xfId="0" applyAlignment="1">
      <alignment wrapText="1"/>
    </xf>
    <xf numFmtId="164" fontId="0" fillId="0" borderId="0" xfId="1" applyNumberFormat="1" applyFont="1"/>
    <xf numFmtId="0" fontId="0" fillId="0" borderId="0" xfId="1" applyNumberFormat="1" applyFont="1" applyAlignment="1">
      <alignment wrapText="1"/>
    </xf>
    <xf numFmtId="9" fontId="0" fillId="0" borderId="0" xfId="2" applyFont="1"/>
    <xf numFmtId="165" fontId="0" fillId="0" borderId="0" xfId="2" applyNumberFormat="1" applyFont="1"/>
    <xf numFmtId="0" fontId="0" fillId="2" borderId="0" xfId="0" applyFill="1" applyAlignment="1">
      <alignment wrapText="1"/>
    </xf>
    <xf numFmtId="0" fontId="0" fillId="2" borderId="0" xfId="1" applyNumberFormat="1" applyFont="1" applyFill="1" applyAlignment="1">
      <alignment wrapText="1"/>
    </xf>
    <xf numFmtId="0" fontId="0" fillId="3" borderId="0" xfId="0" applyFill="1" applyAlignment="1">
      <alignment wrapText="1"/>
    </xf>
    <xf numFmtId="0" fontId="0" fillId="3" borderId="0" xfId="1" applyNumberFormat="1" applyFont="1" applyFill="1" applyAlignment="1">
      <alignment wrapText="1"/>
    </xf>
    <xf numFmtId="0" fontId="0" fillId="4" borderId="0" xfId="1" applyNumberFormat="1" applyFont="1" applyFill="1" applyAlignment="1">
      <alignment wrapText="1"/>
    </xf>
    <xf numFmtId="0" fontId="0" fillId="0" borderId="0" xfId="0" applyAlignment="1">
      <alignment vertical="top"/>
    </xf>
    <xf numFmtId="9" fontId="0" fillId="0" borderId="0" xfId="0" applyNumberFormat="1" applyAlignment="1">
      <alignment vertical="top"/>
    </xf>
    <xf numFmtId="9" fontId="0" fillId="0" borderId="0" xfId="0" applyNumberFormat="1" applyAlignment="1">
      <alignment vertical="top" wrapText="1"/>
    </xf>
    <xf numFmtId="14" fontId="0" fillId="0" borderId="0" xfId="0" applyNumberFormat="1" applyAlignment="1">
      <alignment vertical="top"/>
    </xf>
    <xf numFmtId="164" fontId="0" fillId="0" borderId="0" xfId="1" applyNumberFormat="1" applyFont="1" applyFill="1" applyAlignment="1">
      <alignment vertical="top"/>
    </xf>
    <xf numFmtId="165" fontId="0" fillId="0" borderId="0" xfId="2" applyNumberFormat="1" applyFont="1" applyAlignment="1">
      <alignment vertical="top"/>
    </xf>
    <xf numFmtId="164" fontId="0" fillId="0" borderId="0" xfId="1" applyNumberFormat="1" applyFont="1" applyAlignment="1">
      <alignment vertical="top"/>
    </xf>
    <xf numFmtId="9" fontId="0" fillId="0" borderId="0" xfId="2" applyFont="1" applyAlignment="1">
      <alignment horizontal="center" vertical="top"/>
    </xf>
    <xf numFmtId="14" fontId="0" fillId="0" borderId="0" xfId="0" applyNumberFormat="1" applyAlignment="1">
      <alignment horizontal="right" vertical="top"/>
    </xf>
    <xf numFmtId="165" fontId="0" fillId="0" borderId="0" xfId="2" applyNumberFormat="1" applyFont="1" applyFill="1" applyAlignment="1">
      <alignment vertical="top"/>
    </xf>
    <xf numFmtId="165" fontId="0" fillId="0" borderId="0" xfId="2" applyNumberFormat="1" applyFont="1" applyFill="1" applyAlignment="1">
      <alignment horizontal="center"/>
    </xf>
    <xf numFmtId="165" fontId="0" fillId="0" borderId="0" xfId="2" applyNumberFormat="1" applyFont="1" applyFill="1" applyAlignment="1">
      <alignment horizontal="center" vertical="top"/>
    </xf>
    <xf numFmtId="0" fontId="0" fillId="0" borderId="0" xfId="2" applyNumberFormat="1" applyFont="1" applyFill="1" applyAlignment="1">
      <alignment horizontal="center" vertical="top"/>
    </xf>
    <xf numFmtId="165" fontId="0" fillId="0" borderId="0" xfId="0" applyNumberFormat="1" applyAlignment="1">
      <alignment vertical="top"/>
    </xf>
    <xf numFmtId="10" fontId="0" fillId="0" borderId="0" xfId="0" applyNumberFormat="1" applyAlignment="1">
      <alignment vertical="top"/>
    </xf>
    <xf numFmtId="9" fontId="0" fillId="0" borderId="0" xfId="2" applyFont="1" applyFill="1" applyAlignment="1">
      <alignment horizontal="center" vertical="top"/>
    </xf>
    <xf numFmtId="0" fontId="0" fillId="0" borderId="0" xfId="0" applyAlignment="1">
      <alignment horizontal="center"/>
    </xf>
    <xf numFmtId="164" fontId="0" fillId="0" borderId="0" xfId="1" applyNumberFormat="1" applyFont="1" applyFill="1" applyAlignment="1"/>
    <xf numFmtId="9" fontId="0" fillId="0" borderId="0" xfId="0" applyNumberFormat="1" applyAlignment="1">
      <alignment horizontal="center" vertical="top"/>
    </xf>
    <xf numFmtId="165" fontId="0" fillId="0" borderId="0" xfId="0" quotePrefix="1" applyNumberFormat="1"/>
    <xf numFmtId="14" fontId="0" fillId="0" borderId="0" xfId="0" applyNumberFormat="1"/>
    <xf numFmtId="164" fontId="0" fillId="0" borderId="0" xfId="1" applyNumberFormat="1" applyFont="1" applyFill="1"/>
    <xf numFmtId="0" fontId="6" fillId="0" borderId="0" xfId="0" applyFont="1"/>
    <xf numFmtId="10" fontId="6" fillId="0" borderId="0" xfId="0"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zoomScale="80" zoomScaleNormal="80" workbookViewId="0">
      <selection activeCell="J24" sqref="J24"/>
    </sheetView>
  </sheetViews>
  <sheetFormatPr baseColWidth="10" defaultColWidth="8.83203125" defaultRowHeight="15" outlineLevelRow="1" x14ac:dyDescent="0.2"/>
  <cols>
    <col min="1" max="1" width="34.5" customWidth="1"/>
    <col min="2" max="2" width="33.5" customWidth="1"/>
    <col min="3" max="3" width="9.1640625" customWidth="1"/>
    <col min="4" max="4" width="16.83203125" customWidth="1"/>
    <col min="5" max="5" width="12.83203125" customWidth="1"/>
    <col min="6" max="6" width="7.33203125" customWidth="1"/>
    <col min="7" max="7" width="25.1640625" hidden="1" customWidth="1"/>
    <col min="8" max="8" width="11.5" customWidth="1"/>
    <col min="9" max="9" width="11.1640625" customWidth="1"/>
    <col min="10" max="10" width="12.83203125" customWidth="1"/>
    <col min="11" max="11" width="10" customWidth="1"/>
    <col min="12" max="12" width="11.83203125" customWidth="1"/>
    <col min="13" max="13" width="9.6640625" customWidth="1"/>
    <col min="14" max="14" width="10.1640625" customWidth="1"/>
    <col min="15" max="15" width="8.5" customWidth="1"/>
    <col min="16" max="16" width="11.6640625" customWidth="1"/>
    <col min="17" max="17" width="9.83203125" customWidth="1"/>
    <col min="18" max="19" width="10.83203125" customWidth="1"/>
    <col min="20" max="20" width="12.1640625" customWidth="1"/>
    <col min="21" max="21" width="12.5" customWidth="1"/>
    <col min="22" max="22" width="14" customWidth="1"/>
    <col min="23" max="23" width="12.5" customWidth="1"/>
    <col min="24" max="24" width="14.33203125" customWidth="1"/>
    <col min="25" max="26" width="8.5" customWidth="1"/>
    <col min="28" max="28" width="9.83203125" customWidth="1"/>
  </cols>
  <sheetData>
    <row r="1" spans="1:28" s="1" customFormat="1" ht="80" x14ac:dyDescent="0.2">
      <c r="A1" s="2" t="s">
        <v>0</v>
      </c>
      <c r="B1" s="2" t="s">
        <v>1</v>
      </c>
      <c r="C1" s="2" t="s">
        <v>27</v>
      </c>
      <c r="D1" s="2" t="s">
        <v>29</v>
      </c>
      <c r="E1" s="2" t="s">
        <v>28</v>
      </c>
      <c r="F1" s="2" t="s">
        <v>32</v>
      </c>
      <c r="G1" s="2" t="s">
        <v>23</v>
      </c>
      <c r="H1" s="9" t="s">
        <v>2</v>
      </c>
      <c r="I1" s="10" t="s">
        <v>5</v>
      </c>
      <c r="J1" s="10" t="s">
        <v>7</v>
      </c>
      <c r="K1" s="11" t="s">
        <v>34</v>
      </c>
      <c r="L1" s="11" t="s">
        <v>33</v>
      </c>
      <c r="M1" s="11" t="s">
        <v>18</v>
      </c>
      <c r="N1" s="11" t="s">
        <v>19</v>
      </c>
      <c r="O1" s="11" t="s">
        <v>20</v>
      </c>
      <c r="P1" s="11" t="s">
        <v>22</v>
      </c>
      <c r="Q1" s="11" t="s">
        <v>21</v>
      </c>
      <c r="R1" s="7" t="s">
        <v>3</v>
      </c>
      <c r="S1" s="8" t="s">
        <v>4</v>
      </c>
      <c r="T1" s="8" t="s">
        <v>6</v>
      </c>
      <c r="U1" s="4" t="s">
        <v>8</v>
      </c>
      <c r="V1" s="4" t="s">
        <v>9</v>
      </c>
      <c r="W1" s="4" t="s">
        <v>10</v>
      </c>
      <c r="X1" s="4" t="s">
        <v>11</v>
      </c>
      <c r="Y1" s="2" t="s">
        <v>24</v>
      </c>
      <c r="Z1" s="2" t="s">
        <v>25</v>
      </c>
    </row>
    <row r="2" spans="1:28" ht="15" customHeight="1" x14ac:dyDescent="0.2">
      <c r="C2" s="31"/>
      <c r="D2" s="33"/>
      <c r="E2" s="18"/>
      <c r="F2" s="30"/>
      <c r="G2" s="14"/>
      <c r="H2" s="32"/>
      <c r="I2" s="3"/>
      <c r="J2" s="3"/>
      <c r="K2" s="3"/>
      <c r="L2" s="3"/>
      <c r="M2" s="6"/>
      <c r="N2" s="6"/>
      <c r="O2" s="6"/>
      <c r="P2" s="3"/>
      <c r="Q2" s="3"/>
      <c r="S2" s="3"/>
      <c r="T2" s="3"/>
      <c r="U2" s="3"/>
      <c r="V2" s="3"/>
      <c r="W2" s="5"/>
      <c r="X2" s="5"/>
      <c r="Y2" s="22"/>
      <c r="Z2" s="28"/>
    </row>
    <row r="3" spans="1:28" hidden="1" outlineLevel="1" x14ac:dyDescent="0.2">
      <c r="A3" s="12" t="s">
        <v>12</v>
      </c>
      <c r="B3" s="12" t="s">
        <v>15</v>
      </c>
      <c r="C3" s="25">
        <v>6.9000000000000006E-2</v>
      </c>
      <c r="D3" s="18">
        <v>355926457.7018767</v>
      </c>
      <c r="E3" s="18">
        <f t="shared" ref="E3:E6" si="0">C3*D3</f>
        <v>24558925.581429493</v>
      </c>
      <c r="F3" s="13">
        <v>0.85</v>
      </c>
      <c r="G3" s="13"/>
      <c r="H3" s="15">
        <v>45922</v>
      </c>
      <c r="I3" s="18">
        <v>113334</v>
      </c>
      <c r="J3" s="18">
        <v>21241</v>
      </c>
      <c r="K3" s="18">
        <v>146261</v>
      </c>
      <c r="L3" s="18">
        <v>27722</v>
      </c>
      <c r="M3" s="17">
        <f t="shared" ref="M3:M6" si="1">K3/8134000</f>
        <v>1.7981435947873124E-2</v>
      </c>
      <c r="N3" s="17">
        <f t="shared" ref="N3:N6" si="2">L3/1472000</f>
        <v>1.8832880434782609E-2</v>
      </c>
      <c r="O3" s="17">
        <f t="shared" ref="O3:O6" si="3">0.85*M3</f>
        <v>1.5284220555692155E-2</v>
      </c>
      <c r="P3" s="18">
        <f t="shared" ref="P3:P6" si="4">(N3-O3)*1472000</f>
        <v>5223.6273420211483</v>
      </c>
      <c r="Q3" s="18">
        <f t="shared" ref="Q3:Q6" si="5">0.05*L3</f>
        <v>1386.1000000000001</v>
      </c>
      <c r="R3" s="20">
        <v>45224</v>
      </c>
      <c r="S3" s="18">
        <v>114434</v>
      </c>
      <c r="T3" s="18">
        <v>21442</v>
      </c>
      <c r="U3" s="18">
        <f t="shared" ref="U3:V6" si="6">I3-S3</f>
        <v>-1100</v>
      </c>
      <c r="V3" s="18">
        <f t="shared" si="6"/>
        <v>-201</v>
      </c>
      <c r="W3" s="19" t="str">
        <f t="shared" ref="W3:X6" si="7">ROUND((I3/S3-1)*100,0)&amp;"%"</f>
        <v>-1%</v>
      </c>
      <c r="X3" s="19" t="str">
        <f t="shared" si="7"/>
        <v>-1%</v>
      </c>
      <c r="Y3" s="23"/>
      <c r="Z3" s="24"/>
    </row>
    <row r="4" spans="1:28" hidden="1" outlineLevel="1" x14ac:dyDescent="0.2">
      <c r="A4" s="12" t="s">
        <v>13</v>
      </c>
      <c r="B4" s="12" t="s">
        <v>16</v>
      </c>
      <c r="C4" s="25">
        <v>6.9000000000000006E-2</v>
      </c>
      <c r="D4" s="18">
        <v>344993728.30201399</v>
      </c>
      <c r="E4" s="18">
        <f t="shared" si="0"/>
        <v>23804567.252838969</v>
      </c>
      <c r="F4" s="13">
        <v>0.85</v>
      </c>
      <c r="G4" s="13"/>
      <c r="H4" s="15">
        <v>45922</v>
      </c>
      <c r="I4" s="18">
        <v>116276</v>
      </c>
      <c r="J4" s="18">
        <v>24239</v>
      </c>
      <c r="K4" s="18">
        <v>139630</v>
      </c>
      <c r="L4" s="18">
        <v>30317</v>
      </c>
      <c r="M4" s="17">
        <f t="shared" si="1"/>
        <v>1.7166215883943937E-2</v>
      </c>
      <c r="N4" s="17">
        <f t="shared" si="2"/>
        <v>2.0595788043478259E-2</v>
      </c>
      <c r="O4" s="17">
        <f t="shared" si="3"/>
        <v>1.4591283501352347E-2</v>
      </c>
      <c r="P4" s="18">
        <f t="shared" si="4"/>
        <v>8838.6306860093428</v>
      </c>
      <c r="Q4" s="18">
        <f t="shared" si="5"/>
        <v>1515.8500000000001</v>
      </c>
      <c r="R4" s="20">
        <v>45386</v>
      </c>
      <c r="S4" s="18">
        <v>120178</v>
      </c>
      <c r="T4" s="18">
        <v>25021</v>
      </c>
      <c r="U4" s="18">
        <f t="shared" si="6"/>
        <v>-3902</v>
      </c>
      <c r="V4" s="18">
        <f t="shared" si="6"/>
        <v>-782</v>
      </c>
      <c r="W4" s="19" t="str">
        <f t="shared" si="7"/>
        <v>-3%</v>
      </c>
      <c r="X4" s="19" t="str">
        <f t="shared" si="7"/>
        <v>-3%</v>
      </c>
      <c r="Y4" s="23"/>
      <c r="Z4" s="24"/>
    </row>
    <row r="5" spans="1:28" hidden="1" outlineLevel="1" x14ac:dyDescent="0.2">
      <c r="A5" s="12" t="s">
        <v>30</v>
      </c>
      <c r="B5" s="12" t="s">
        <v>31</v>
      </c>
      <c r="C5" s="25">
        <v>6.9000000000000006E-2</v>
      </c>
      <c r="D5" s="16">
        <v>175633365</v>
      </c>
      <c r="E5" s="16">
        <f t="shared" si="0"/>
        <v>12118702.185000001</v>
      </c>
      <c r="F5" s="13">
        <v>0.85</v>
      </c>
      <c r="G5" s="13"/>
      <c r="H5" s="15">
        <v>45922</v>
      </c>
      <c r="I5" s="16">
        <v>69320</v>
      </c>
      <c r="J5" s="16">
        <v>14765</v>
      </c>
      <c r="K5" s="16">
        <v>81011</v>
      </c>
      <c r="L5" s="16">
        <v>18260</v>
      </c>
      <c r="M5" s="21">
        <f t="shared" si="1"/>
        <v>9.9595524956970737E-3</v>
      </c>
      <c r="N5" s="21">
        <f t="shared" si="2"/>
        <v>1.2404891304347826E-2</v>
      </c>
      <c r="O5" s="21">
        <f t="shared" si="3"/>
        <v>8.4656196213425128E-3</v>
      </c>
      <c r="P5" s="16">
        <f t="shared" si="4"/>
        <v>5798.6079173838207</v>
      </c>
      <c r="Q5" s="16">
        <f t="shared" si="5"/>
        <v>913</v>
      </c>
      <c r="R5" s="20">
        <v>45026</v>
      </c>
      <c r="S5" s="16">
        <v>65738</v>
      </c>
      <c r="T5" s="16">
        <v>14413</v>
      </c>
      <c r="U5" s="18">
        <f t="shared" si="6"/>
        <v>3582</v>
      </c>
      <c r="V5" s="18">
        <f t="shared" si="6"/>
        <v>352</v>
      </c>
      <c r="W5" s="19" t="str">
        <f t="shared" si="7"/>
        <v>5%</v>
      </c>
      <c r="X5" s="19" t="str">
        <f t="shared" si="7"/>
        <v>2%</v>
      </c>
      <c r="Y5" s="23"/>
      <c r="Z5" s="24"/>
    </row>
    <row r="6" spans="1:28" hidden="1" outlineLevel="1" x14ac:dyDescent="0.2">
      <c r="A6" s="12" t="s">
        <v>14</v>
      </c>
      <c r="B6" s="12" t="s">
        <v>17</v>
      </c>
      <c r="C6" s="25">
        <v>6.9000000000000006E-2</v>
      </c>
      <c r="D6" s="18">
        <v>144148377.15804458</v>
      </c>
      <c r="E6" s="18">
        <f t="shared" si="0"/>
        <v>9946238.0239050761</v>
      </c>
      <c r="F6" s="13">
        <v>0.85</v>
      </c>
      <c r="G6" s="13"/>
      <c r="H6" s="15">
        <v>45922</v>
      </c>
      <c r="I6" s="18">
        <v>49585</v>
      </c>
      <c r="J6" s="18">
        <v>11312</v>
      </c>
      <c r="K6" s="16">
        <v>56578</v>
      </c>
      <c r="L6" s="16">
        <v>13551</v>
      </c>
      <c r="M6" s="21">
        <f t="shared" si="1"/>
        <v>6.955741332677649E-3</v>
      </c>
      <c r="N6" s="17">
        <f t="shared" si="2"/>
        <v>9.2058423913043471E-3</v>
      </c>
      <c r="O6" s="17">
        <f t="shared" si="3"/>
        <v>5.9123801327760012E-3</v>
      </c>
      <c r="P6" s="18">
        <f t="shared" si="4"/>
        <v>4847.9764445537248</v>
      </c>
      <c r="Q6" s="18">
        <f t="shared" si="5"/>
        <v>677.55000000000007</v>
      </c>
      <c r="R6" s="20">
        <v>45195</v>
      </c>
      <c r="S6" s="18">
        <v>51105</v>
      </c>
      <c r="T6" s="18">
        <v>11621</v>
      </c>
      <c r="U6" s="18">
        <f t="shared" si="6"/>
        <v>-1520</v>
      </c>
      <c r="V6" s="18">
        <f t="shared" si="6"/>
        <v>-309</v>
      </c>
      <c r="W6" s="19" t="str">
        <f t="shared" si="7"/>
        <v>-3%</v>
      </c>
      <c r="X6" s="19" t="str">
        <f t="shared" si="7"/>
        <v>-3%</v>
      </c>
      <c r="Y6" s="23"/>
      <c r="Z6" s="24"/>
    </row>
    <row r="7" spans="1:28" ht="15" customHeight="1" collapsed="1" x14ac:dyDescent="0.2">
      <c r="A7" s="12" t="s">
        <v>26</v>
      </c>
      <c r="B7" s="12" t="s">
        <v>35</v>
      </c>
      <c r="C7" s="26">
        <v>6.9900000000000004E-2</v>
      </c>
      <c r="D7" s="16">
        <v>2152950447.430974</v>
      </c>
      <c r="E7" s="18">
        <f t="shared" ref="E7" si="8">C7*D7</f>
        <v>150491236.27542508</v>
      </c>
      <c r="F7" s="13">
        <v>0.05</v>
      </c>
      <c r="G7" s="14" t="s">
        <v>36</v>
      </c>
      <c r="H7" s="15">
        <v>45982</v>
      </c>
      <c r="I7" s="18">
        <v>826843</v>
      </c>
      <c r="J7" s="18">
        <v>137288</v>
      </c>
      <c r="K7" s="18">
        <v>914068</v>
      </c>
      <c r="L7" s="18">
        <v>111928</v>
      </c>
      <c r="M7" s="21">
        <f>K7/8134000</f>
        <v>0.11237619867223998</v>
      </c>
      <c r="N7" s="17">
        <f>L7/1472000</f>
        <v>7.6038043478260875E-2</v>
      </c>
      <c r="O7" s="17">
        <f>0.85*M7</f>
        <v>9.5519768871403982E-2</v>
      </c>
      <c r="P7" s="18">
        <f>(N7-O7)*1472000</f>
        <v>-28677.099778706652</v>
      </c>
      <c r="Q7" s="18">
        <f>0.05*L7</f>
        <v>5596.4000000000005</v>
      </c>
      <c r="R7" s="20">
        <v>45230</v>
      </c>
      <c r="S7" s="18">
        <v>886649</v>
      </c>
      <c r="T7" s="18">
        <v>152513</v>
      </c>
      <c r="U7" s="16">
        <f t="shared" ref="U7:V7" si="9">I7-S7</f>
        <v>-59806</v>
      </c>
      <c r="V7" s="16">
        <f t="shared" si="9"/>
        <v>-15225</v>
      </c>
      <c r="W7" s="27" t="str">
        <f t="shared" ref="W7:X7" si="10">ROUND((I7/S7-1)*100,0)&amp;"%"</f>
        <v>-7%</v>
      </c>
      <c r="X7" s="27" t="str">
        <f t="shared" si="10"/>
        <v>-10%</v>
      </c>
      <c r="Y7" s="23">
        <v>0.14477745669271022</v>
      </c>
      <c r="Z7" s="24">
        <v>2</v>
      </c>
      <c r="AA7" s="23"/>
      <c r="AB7" s="24"/>
    </row>
    <row r="8" spans="1:28" ht="15" customHeight="1" x14ac:dyDescent="0.2">
      <c r="A8" s="12"/>
      <c r="B8" s="12"/>
      <c r="C8" s="35"/>
      <c r="D8" s="16"/>
      <c r="E8" s="18"/>
      <c r="F8" s="13"/>
      <c r="G8" s="34"/>
      <c r="H8" s="15"/>
      <c r="I8" s="18"/>
      <c r="J8" s="18"/>
      <c r="K8" s="18"/>
      <c r="L8" s="18"/>
      <c r="M8" s="21"/>
      <c r="N8" s="17"/>
      <c r="O8" s="17"/>
      <c r="P8" s="18"/>
      <c r="Q8" s="18"/>
      <c r="R8" s="20"/>
      <c r="S8" s="18"/>
      <c r="T8" s="18"/>
      <c r="U8" s="16"/>
      <c r="V8" s="16"/>
      <c r="W8" s="27"/>
      <c r="X8" s="27"/>
      <c r="Y8" s="23"/>
      <c r="Z8" s="24"/>
      <c r="AA8" s="23"/>
      <c r="AB8" s="24"/>
    </row>
    <row r="9" spans="1:28" ht="15" customHeight="1" x14ac:dyDescent="0.2">
      <c r="A9" s="28"/>
      <c r="B9" s="28"/>
      <c r="C9" s="28"/>
      <c r="D9" s="28"/>
      <c r="E9" s="28"/>
      <c r="F9" s="28"/>
      <c r="G9" s="28"/>
      <c r="I9" s="3"/>
      <c r="J9" s="3"/>
      <c r="L9" s="3"/>
      <c r="M9" s="3"/>
      <c r="N9" s="29"/>
      <c r="O9" s="29"/>
      <c r="P9" s="29"/>
      <c r="Q9" s="29"/>
      <c r="R9" s="29"/>
      <c r="S9" s="3"/>
      <c r="T9" s="3"/>
      <c r="U9" s="3"/>
      <c r="V9" s="3"/>
      <c r="W9" s="3"/>
      <c r="X9" s="3"/>
      <c r="Y9" s="3"/>
      <c r="Z9" s="5"/>
    </row>
    <row r="10" spans="1:28" ht="15" customHeight="1" x14ac:dyDescent="0.2">
      <c r="B10" s="28"/>
      <c r="C10" s="28"/>
      <c r="D10" s="28"/>
      <c r="E10" s="28"/>
      <c r="F10" s="28"/>
      <c r="G10" s="28"/>
      <c r="I10" s="3"/>
      <c r="J10" s="3"/>
      <c r="L10" s="3"/>
      <c r="M10" s="3"/>
      <c r="N10" s="29"/>
      <c r="O10" s="29"/>
      <c r="P10" s="29"/>
      <c r="Q10" s="29"/>
      <c r="R10" s="29"/>
      <c r="S10" s="3"/>
      <c r="T10" s="3"/>
      <c r="U10" s="3"/>
      <c r="V10" s="3"/>
      <c r="W10" s="3"/>
      <c r="X10" s="3"/>
      <c r="Y10" s="3"/>
      <c r="Z10" s="5"/>
    </row>
    <row r="11" spans="1:28" ht="15" customHeight="1" x14ac:dyDescent="0.2"/>
    <row r="12" spans="1:28" ht="15" customHeight="1" x14ac:dyDescent="0.2"/>
    <row r="13" spans="1:28" ht="15" customHeight="1" x14ac:dyDescent="0.2"/>
    <row r="14" spans="1:28" ht="15" customHeight="1" x14ac:dyDescent="0.2">
      <c r="I14" s="3"/>
      <c r="J14" s="3"/>
      <c r="L14" s="3"/>
      <c r="M14" s="3"/>
      <c r="N14" s="3"/>
      <c r="O14" s="3"/>
      <c r="P14" s="3"/>
      <c r="Q14" s="3"/>
      <c r="R14" s="3"/>
      <c r="S14" s="3"/>
      <c r="T14" s="3"/>
      <c r="U14" s="3"/>
      <c r="V14" s="3"/>
      <c r="W14" s="3"/>
      <c r="X14" s="3"/>
      <c r="Y14" s="3"/>
      <c r="Z14" s="5"/>
    </row>
    <row r="15" spans="1:28" ht="15" customHeight="1" x14ac:dyDescent="0.2">
      <c r="L15" s="3"/>
      <c r="M15" s="3"/>
      <c r="N15" s="3"/>
      <c r="O15" s="3"/>
      <c r="P15" s="3"/>
      <c r="Q15" s="3"/>
      <c r="R15" s="3"/>
      <c r="S15" s="3"/>
      <c r="T15" s="3"/>
      <c r="U15" s="3"/>
      <c r="V15" s="3"/>
      <c r="W15" s="3"/>
      <c r="X15" s="3"/>
      <c r="Y15" s="3"/>
      <c r="Z15" s="5"/>
    </row>
    <row r="16" spans="1:28" x14ac:dyDescent="0.2">
      <c r="L16" s="3"/>
      <c r="M16" s="3"/>
      <c r="N16" s="3"/>
      <c r="O16" s="3"/>
      <c r="P16" s="3"/>
      <c r="Q16" s="3"/>
      <c r="R16" s="3"/>
      <c r="S16" s="3"/>
      <c r="T16" s="3"/>
      <c r="U16" s="3"/>
      <c r="V16" s="3"/>
      <c r="W16" s="3"/>
      <c r="X16" s="3"/>
      <c r="Y16" s="3"/>
      <c r="Z16" s="5"/>
    </row>
    <row r="17" spans="2:26" x14ac:dyDescent="0.2">
      <c r="L17" s="3"/>
      <c r="M17" s="3"/>
      <c r="N17" s="3"/>
      <c r="O17" s="3"/>
      <c r="P17" s="3"/>
      <c r="Q17" s="3"/>
      <c r="R17" s="3"/>
      <c r="S17" s="3"/>
      <c r="T17" s="3"/>
      <c r="U17" s="3"/>
      <c r="V17" s="3"/>
      <c r="W17" s="3"/>
      <c r="X17" s="3"/>
      <c r="Y17" s="3"/>
      <c r="Z17" s="5"/>
    </row>
    <row r="18" spans="2:26" x14ac:dyDescent="0.2">
      <c r="B18" s="3"/>
      <c r="L18" s="3"/>
      <c r="M18" s="3"/>
      <c r="N18" s="3"/>
      <c r="O18" s="3"/>
      <c r="P18" s="3"/>
      <c r="Q18" s="3"/>
      <c r="R18" s="3"/>
      <c r="S18" s="3"/>
      <c r="T18" s="3"/>
      <c r="U18" s="3"/>
      <c r="V18" s="3"/>
      <c r="W18" s="3"/>
      <c r="X18" s="3"/>
      <c r="Y18" s="3"/>
    </row>
  </sheetData>
  <sortState xmlns:xlrd2="http://schemas.microsoft.com/office/spreadsheetml/2017/richdata2" ref="A2:Z6">
    <sortCondition ref="H2:H6"/>
  </sortState>
  <phoneticPr fontId="5" type="noConversion"/>
  <pageMargins left="0.7" right="0.7" top="0.75" bottom="0.75" header="0.3" footer="0.3"/>
  <pageSetup orientation="portrait"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Armstrong</dc:creator>
  <cp:lastModifiedBy>Jamie Court</cp:lastModifiedBy>
  <cp:lastPrinted>2025-11-22T18:31:47Z</cp:lastPrinted>
  <dcterms:created xsi:type="dcterms:W3CDTF">2015-06-05T18:17:20Z</dcterms:created>
  <dcterms:modified xsi:type="dcterms:W3CDTF">2025-11-22T18:34:08Z</dcterms:modified>
</cp:coreProperties>
</file>